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ài trợ độc quyền JAM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<sst xmlns="http://schemas.openxmlformats.org/spreadsheetml/2006/main" count="69" uniqueCount="55">
  <si>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 xml:space="preserve">QUYỀN LỢI TRUYỀN THÔNG NHÃN HÀNG </t>
  </si>
  <si>
    <t>STT</t>
  </si>
  <si>
    <t>SỐ LƯỢNG</t>
  </si>
  <si>
    <t>KHOẢN MỤC</t>
  </si>
  <si>
    <t>ĐƠN VỊ</t>
  </si>
  <si>
    <t>CHIẾT KHẤU</t>
  </si>
  <si>
    <t>Bài</t>
  </si>
  <si>
    <t xml:space="preserve">   II. Banner</t>
  </si>
  <si>
    <t>Gói</t>
  </si>
  <si>
    <t>Thiết kế</t>
  </si>
  <si>
    <t>Tổng</t>
  </si>
  <si>
    <t>VAT 10%</t>
  </si>
  <si>
    <t xml:space="preserve"> Bài</t>
  </si>
  <si>
    <t>Giá trị trước chiết khấu</t>
  </si>
  <si>
    <t>Chi phí sáng tạo</t>
  </si>
  <si>
    <t>Website: Kenh14.vn
Loại 2 (bài trang chủ)
Vị trí: Top 1 chuyên mục
Nội dung: Giới thiệu về buổi giao lưu và khách mời</t>
  </si>
  <si>
    <t>Website: Kenh14.vn
Loại đặc biệt
Vị trí: Top 1 chuyên mục
Nội dung: Tường thuật trực tiếp JAM</t>
  </si>
  <si>
    <t>Website: Kenh14.vn
Loại 5 trang chuyên mục
Nội dung: Video Trailer</t>
  </si>
  <si>
    <t>gói</t>
  </si>
  <si>
    <t>lần</t>
  </si>
  <si>
    <t>tuần</t>
  </si>
  <si>
    <t>Chi phí quản lý</t>
  </si>
  <si>
    <t xml:space="preserve"> JAM</t>
  </si>
  <si>
    <t xml:space="preserve">   I. Editorial Content</t>
  </si>
  <si>
    <t xml:space="preserve">
</t>
  </si>
  <si>
    <t>Giá Trị Tiết Kiệm</t>
  </si>
  <si>
    <t>Giá Trị TIẾT KIỆM</t>
  </si>
  <si>
    <t>* Thời gian diễn ra trong 1 tuần
* Chưa bao gồm chi phí mời người nổi tiếng</t>
  </si>
  <si>
    <r>
      <rPr>
        <b/>
        <sz val="12"/>
        <color indexed="8"/>
        <rFont val="Palatino Linotype"/>
        <family val="1"/>
      </rPr>
      <t xml:space="preserve">Gía Trị chưa VAT
SAU </t>
    </r>
    <r>
      <rPr>
        <sz val="12"/>
        <color indexed="8"/>
        <rFont val="Palatino Linotype"/>
        <family val="1"/>
      </rPr>
      <t>Chiết khấu</t>
    </r>
    <r>
      <rPr>
        <sz val="10"/>
        <color indexed="8"/>
        <rFont val="Palatino Linotype"/>
        <family val="1"/>
      </rPr>
      <t xml:space="preserve"> (VND)</t>
    </r>
  </si>
  <si>
    <r>
      <rPr>
        <b/>
        <sz val="12"/>
        <color indexed="8"/>
        <rFont val="Palatino Linotype"/>
        <family val="1"/>
      </rPr>
      <t xml:space="preserve">Gía Trị chưa VAT  
TRƯỚC </t>
    </r>
    <r>
      <rPr>
        <sz val="12"/>
        <color indexed="8"/>
        <rFont val="Palatino Linotype"/>
        <family val="1"/>
      </rPr>
      <t xml:space="preserve">Chiết khấu </t>
    </r>
    <r>
      <rPr>
        <sz val="10"/>
        <color indexed="8"/>
        <rFont val="Palatino Linotype"/>
        <family val="1"/>
      </rPr>
      <t xml:space="preserve">(VND) </t>
    </r>
    <r>
      <rPr>
        <sz val="12"/>
        <color indexed="8"/>
        <rFont val="Palatino Linotype"/>
        <family val="1"/>
      </rPr>
      <t xml:space="preserve">
</t>
    </r>
  </si>
  <si>
    <t>THÀNH TIỀN (VND)</t>
  </si>
  <si>
    <t>ĐƠN GIÁ (VND)</t>
  </si>
  <si>
    <t xml:space="preserve">Tổng Giá Trị Tài Trợ </t>
  </si>
  <si>
    <t>V. Chi phí sáng tạo, quản lý</t>
  </si>
  <si>
    <t xml:space="preserve">   IV. Chi phí sản xuất</t>
  </si>
  <si>
    <t xml:space="preserve">   III. Logo thương hiệu NTT</t>
  </si>
  <si>
    <t>Logo
Banner quảng bá JAM
Vị trí: Jam.com.vn
Thời gian: 1 tuần</t>
  </si>
  <si>
    <t>CPM</t>
  </si>
  <si>
    <t>Website: Kenh14.vn
Loại 3 (bài trang chủ)
Vị trí: Top 1 chuyên mục
Nội dung: Những câu hỏi thú vị, kích thích độc giả tiếp tục đặt câu hỏi</t>
  </si>
  <si>
    <r>
      <rPr>
        <u val="single"/>
        <sz val="11"/>
        <rFont val="Palatino Linotype"/>
        <family val="1"/>
      </rPr>
      <t>Hỗ trợ kỹ thuật</t>
    </r>
    <r>
      <rPr>
        <sz val="11"/>
        <rFont val="Palatino Linotype"/>
        <family val="1"/>
      </rPr>
      <t xml:space="preserve">
Seo, Code, flash, add-in</t>
    </r>
  </si>
  <si>
    <t>Website: Kenh14.vn
Loại 3 (bài trang chủ)
Vị trí: Top 1 chuyên mục
Nội dung: Bài tổng kết</t>
  </si>
  <si>
    <r>
      <t xml:space="preserve">In-page Fullscreen
</t>
    </r>
    <r>
      <rPr>
        <sz val="11"/>
        <rFont val="Cambria"/>
        <family val="1"/>
      </rPr>
      <t xml:space="preserve">Vị trí: tag Giới trẻ
</t>
    </r>
    <r>
      <rPr>
        <sz val="11"/>
        <rFont val="Cambria"/>
        <family val="1"/>
      </rPr>
      <t>Size: 640x1280 px | 1280x640 px</t>
    </r>
  </si>
  <si>
    <r>
      <t xml:space="preserve">Mobile ads - Gói Clicks
</t>
    </r>
    <r>
      <rPr>
        <sz val="11"/>
        <rFont val="Cambria"/>
        <family val="1"/>
      </rPr>
      <t>Vị trí: tag Giới trẻ
              tag Tổng hợp</t>
    </r>
    <r>
      <rPr>
        <b/>
        <sz val="11"/>
        <rFont val="Cambria"/>
        <family val="1"/>
      </rPr>
      <t xml:space="preserve">
</t>
    </r>
    <r>
      <rPr>
        <sz val="11"/>
        <rFont val="Cambria"/>
        <family val="1"/>
      </rPr>
      <t>Size: 320x50px|300x150px|300x250px|640x1280px</t>
    </r>
  </si>
  <si>
    <t>CPC</t>
  </si>
  <si>
    <t>Facebook ads</t>
  </si>
  <si>
    <r>
      <rPr>
        <b/>
        <sz val="10"/>
        <rFont val="Palatino Linotype"/>
        <family val="1"/>
      </rPr>
      <t xml:space="preserve">Medium Rectangle
</t>
    </r>
    <r>
      <rPr>
        <sz val="10"/>
        <rFont val="Palatino Linotype"/>
        <family val="1"/>
      </rPr>
      <t xml:space="preserve">Chuyên mục blog 
</t>
    </r>
    <r>
      <rPr>
        <sz val="10"/>
        <color indexed="10"/>
        <rFont val="Palatino Linotype"/>
        <family val="1"/>
      </rPr>
      <t>Vị trí: Jam.com.vn</t>
    </r>
    <r>
      <rPr>
        <sz val="10"/>
        <rFont val="Palatino Linotype"/>
        <family val="1"/>
      </rPr>
      <t xml:space="preserve">
Size: 300x250px
Thời gian: 1 tuần</t>
    </r>
  </si>
  <si>
    <r>
      <rPr>
        <b/>
        <sz val="10"/>
        <rFont val="Palatino Linotype"/>
        <family val="1"/>
      </rPr>
      <t xml:space="preserve">Mini Banner A
</t>
    </r>
    <r>
      <rPr>
        <sz val="10"/>
        <rFont val="Palatino Linotype"/>
        <family val="1"/>
      </rPr>
      <t xml:space="preserve">Chuyên mục profile nhân vật
</t>
    </r>
    <r>
      <rPr>
        <sz val="10"/>
        <color indexed="10"/>
        <rFont val="Palatino Linotype"/>
        <family val="1"/>
      </rPr>
      <t>Vị trí: Jam.com.vn</t>
    </r>
    <r>
      <rPr>
        <sz val="10"/>
        <rFont val="Palatino Linotype"/>
        <family val="1"/>
      </rPr>
      <t xml:space="preserve">
Size: 300x125px
Thời gian: 1 tuần</t>
    </r>
  </si>
  <si>
    <r>
      <rPr>
        <b/>
        <sz val="10"/>
        <rFont val="Palatino Linotype"/>
        <family val="1"/>
      </rPr>
      <t xml:space="preserve">Banner Play
</t>
    </r>
    <r>
      <rPr>
        <sz val="10"/>
        <rFont val="Palatino Linotype"/>
        <family val="1"/>
      </rPr>
      <t xml:space="preserve">Trang chuyên mục
</t>
    </r>
    <r>
      <rPr>
        <sz val="10"/>
        <color indexed="10"/>
        <rFont val="Palatino Linotype"/>
        <family val="1"/>
      </rPr>
      <t>Vị trí: Jam.com.vn</t>
    </r>
    <r>
      <rPr>
        <sz val="10"/>
        <rFont val="Palatino Linotype"/>
        <family val="1"/>
      </rPr>
      <t xml:space="preserve">
Size: 300x600px
Thời gian: 1 tuần</t>
    </r>
  </si>
  <si>
    <r>
      <rPr>
        <b/>
        <sz val="10"/>
        <rFont val="Palatino Linotype"/>
        <family val="1"/>
      </rPr>
      <t xml:space="preserve">TVC pre-roll </t>
    </r>
    <r>
      <rPr>
        <sz val="10"/>
        <rFont val="Palatino Linotype"/>
        <family val="1"/>
      </rPr>
      <t xml:space="preserve">
</t>
    </r>
    <r>
      <rPr>
        <sz val="10"/>
        <color indexed="10"/>
        <rFont val="Palatino Linotype"/>
        <family val="1"/>
      </rPr>
      <t>Vị trí: Jam.com.vn</t>
    </r>
    <r>
      <rPr>
        <sz val="10"/>
        <rFont val="Palatino Linotype"/>
        <family val="1"/>
      </rPr>
      <t xml:space="preserve">
Nội dung: Trước clip Trailer &amp; clip Tổng kết JAM
</t>
    </r>
  </si>
  <si>
    <r>
      <rPr>
        <b/>
        <sz val="10"/>
        <rFont val="Palatino Linotype"/>
        <family val="1"/>
      </rPr>
      <t>Mở chuyên mục theo từ khóa</t>
    </r>
    <r>
      <rPr>
        <b/>
        <sz val="10"/>
        <color indexed="10"/>
        <rFont val="Palatino Linotype"/>
        <family val="1"/>
      </rPr>
      <t xml:space="preserve">
</t>
    </r>
    <r>
      <rPr>
        <sz val="10"/>
        <color indexed="10"/>
        <rFont val="Palatino Linotype"/>
        <family val="1"/>
      </rPr>
      <t>Vị trí: Jam.com.vn</t>
    </r>
    <r>
      <rPr>
        <sz val="10"/>
        <rFont val="Palatino Linotype"/>
        <family val="1"/>
      </rPr>
      <t xml:space="preserve">
Hình thức: Tab</t>
    </r>
    <r>
      <rPr>
        <b/>
        <sz val="10"/>
        <rFont val="Palatino Linotype"/>
        <family val="1"/>
      </rPr>
      <t xml:space="preserve">
</t>
    </r>
    <r>
      <rPr>
        <sz val="10"/>
        <rFont val="Palatino Linotype"/>
        <family val="1"/>
      </rPr>
      <t>Nội dung: Tab tên Nhà tài trợ (NTT) tại chuyên mục Nhân vật JAM. Tab-link dẫn về website NTT
Thời gian diễn ra JAM</t>
    </r>
  </si>
  <si>
    <t>Logo
Banner quảng bá  nhân vật JAM
Vị trí: kenh14.vn
Thời gian: 1 tuần</t>
  </si>
  <si>
    <t>Website: Kenh14.vn
Loại 3 (bài trang chủ)
Vị trí: Top 1 chuyên mục
Nội dung: Bộ ảnh JAM cùng khách mời</t>
  </si>
  <si>
    <t xml:space="preserve">Chi phí viết bài </t>
  </si>
  <si>
    <t xml:space="preserve">Quay Video Clip, Chụp hình </t>
  </si>
  <si>
    <t>bài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</si>
</sst>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  <font>
      <sz val="10"/>
      <color indexed="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4"/>
      <name val="Palatino Linotype"/>
      <family val="1"/>
    </font>
    <font>
      <u val="single"/>
      <sz val="11"/>
      <name val="Palatino Linotype"/>
      <family val="1"/>
    </font>
    <font>
      <b/>
      <sz val="14"/>
      <name val="Palatino Linotype"/>
      <family val="1"/>
    </font>
    <font>
      <sz val="10"/>
      <color indexed="10"/>
      <name val="Palatino Linotype"/>
      <family val="1"/>
    </font>
    <font>
      <b/>
      <sz val="10"/>
      <color indexed="10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mbria"/>
      <family val="1"/>
    </font>
    <font>
      <sz val="12"/>
      <color indexed="8"/>
      <name val="Cambria"/>
      <family val="1"/>
    </font>
    <font>
      <sz val="16"/>
      <color indexed="8"/>
      <name val="Palatino Linotype"/>
      <family val="1"/>
    </font>
    <font>
      <b/>
      <sz val="11"/>
      <color indexed="9"/>
      <name val="Palatino Linotype"/>
      <family val="1"/>
    </font>
    <font>
      <sz val="11"/>
      <color indexed="8"/>
      <name val="Palatino Linotype"/>
      <family val="1"/>
    </font>
    <font>
      <i/>
      <sz val="12"/>
      <color indexed="8"/>
      <name val="Palatino Linotype"/>
      <family val="1"/>
    </font>
    <font>
      <b/>
      <i/>
      <sz val="13"/>
      <color indexed="8"/>
      <name val="Palatino Linotype"/>
      <family val="1"/>
    </font>
    <font>
      <b/>
      <sz val="22"/>
      <color indexed="60"/>
      <name val="Palatino Linotype"/>
      <family val="1"/>
    </font>
    <font>
      <b/>
      <sz val="12"/>
      <color indexed="60"/>
      <name val="Palatino Linotype"/>
      <family val="1"/>
    </font>
    <font>
      <b/>
      <sz val="13"/>
      <color indexed="9"/>
      <name val="Palatino Linotype"/>
      <family val="1"/>
    </font>
    <font>
      <sz val="10"/>
      <color indexed="60"/>
      <name val="Palatino Linotype"/>
      <family val="1"/>
    </font>
    <font>
      <b/>
      <sz val="18"/>
      <color indexed="9"/>
      <name val="Palatino Linotype"/>
      <family val="1"/>
    </font>
    <font>
      <sz val="14"/>
      <color indexed="8"/>
      <name val="Palatino Linotype"/>
      <family val="1"/>
    </font>
    <font>
      <b/>
      <sz val="16"/>
      <color indexed="9"/>
      <name val="Palatino Linotype"/>
      <family val="1"/>
    </font>
    <font>
      <b/>
      <sz val="11"/>
      <color indexed="8"/>
      <name val="Palatino Linotype"/>
      <family val="1"/>
    </font>
    <font>
      <sz val="16"/>
      <color indexed="10"/>
      <name val="Palatino Linotype"/>
      <family val="1"/>
    </font>
    <font>
      <b/>
      <sz val="12"/>
      <color indexed="9"/>
      <name val="Palatino Linotype"/>
      <family val="1"/>
    </font>
    <font>
      <b/>
      <sz val="14"/>
      <color indexed="8"/>
      <name val="Palatino Linotype"/>
      <family val="1"/>
    </font>
    <font>
      <sz val="18"/>
      <color indexed="8"/>
      <name val="Palatino Linotype"/>
      <family val="1"/>
    </font>
    <font>
      <b/>
      <sz val="36"/>
      <color indexed="60"/>
      <name val="Palatino Linotype"/>
      <family val="1"/>
    </font>
    <font>
      <b/>
      <sz val="14"/>
      <color indexed="9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mbria"/>
      <family val="1"/>
    </font>
    <font>
      <sz val="12"/>
      <color theme="1"/>
      <name val="Cambria"/>
      <family val="1"/>
    </font>
    <font>
      <sz val="16"/>
      <color theme="1"/>
      <name val="Palatino Linotype"/>
      <family val="1"/>
    </font>
    <font>
      <sz val="12"/>
      <color theme="1"/>
      <name val="Palatino Linotype"/>
      <family val="1"/>
    </font>
    <font>
      <b/>
      <sz val="11"/>
      <color theme="0"/>
      <name val="Palatino Linotype"/>
      <family val="1"/>
    </font>
    <font>
      <sz val="11"/>
      <color theme="1"/>
      <name val="Palatino Linotype"/>
      <family val="1"/>
    </font>
    <font>
      <i/>
      <sz val="12"/>
      <color rgb="FF000000"/>
      <name val="Palatino Linotype"/>
      <family val="1"/>
    </font>
    <font>
      <b/>
      <i/>
      <sz val="13"/>
      <color rgb="FF000000"/>
      <name val="Palatino Linotype"/>
      <family val="1"/>
    </font>
    <font>
      <b/>
      <sz val="22"/>
      <color theme="9" tint="-0.4999699890613556"/>
      <name val="Palatino Linotype"/>
      <family val="1"/>
    </font>
    <font>
      <b/>
      <sz val="12"/>
      <color theme="9" tint="-0.4999699890613556"/>
      <name val="Palatino Linotype"/>
      <family val="1"/>
    </font>
    <font>
      <sz val="12"/>
      <color theme="1" tint="0.04998999834060669"/>
      <name val="Palatino Linotype"/>
      <family val="1"/>
    </font>
    <font>
      <sz val="16"/>
      <color theme="1" tint="0.04998999834060669"/>
      <name val="Palatino Linotype"/>
      <family val="1"/>
    </font>
    <font>
      <b/>
      <sz val="13"/>
      <color theme="0"/>
      <name val="Palatino Linotype"/>
      <family val="1"/>
    </font>
    <font>
      <sz val="10"/>
      <color theme="9" tint="-0.4999699890613556"/>
      <name val="Palatino Linotype"/>
      <family val="1"/>
    </font>
    <font>
      <sz val="10"/>
      <color theme="1"/>
      <name val="Palatino Linotype"/>
      <family val="1"/>
    </font>
    <font>
      <b/>
      <sz val="18"/>
      <color theme="0"/>
      <name val="Palatino Linotype"/>
      <family val="1"/>
    </font>
    <font>
      <sz val="14"/>
      <color theme="1"/>
      <name val="Palatino Linotype"/>
      <family val="1"/>
    </font>
    <font>
      <b/>
      <sz val="16"/>
      <color theme="0"/>
      <name val="Palatino Linotype"/>
      <family val="1"/>
    </font>
    <font>
      <b/>
      <sz val="11"/>
      <color theme="1"/>
      <name val="Palatino Linotype"/>
      <family val="1"/>
    </font>
    <font>
      <sz val="16"/>
      <color rgb="FFFF0000"/>
      <name val="Palatino Linotype"/>
      <family val="1"/>
    </font>
    <font>
      <b/>
      <sz val="12"/>
      <color theme="0"/>
      <name val="Palatino Linotype"/>
      <family val="1"/>
    </font>
    <font>
      <b/>
      <sz val="14"/>
      <color theme="1"/>
      <name val="Palatino Linotype"/>
      <family val="1"/>
    </font>
    <font>
      <sz val="18"/>
      <color theme="1"/>
      <name val="Palatino Linotype"/>
      <family val="1"/>
    </font>
    <font>
      <b/>
      <sz val="14"/>
      <color theme="0"/>
      <name val="Palatino Linotype"/>
      <family val="1"/>
    </font>
    <font>
      <b/>
      <sz val="36"/>
      <color theme="9" tint="-0.4999699890613556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164" fontId="70" fillId="0" borderId="0" xfId="42" applyNumberFormat="1" applyFont="1" applyBorder="1" applyAlignment="1">
      <alignment vertical="center"/>
    </xf>
    <xf numFmtId="164" fontId="70" fillId="0" borderId="0" xfId="42" applyNumberFormat="1" applyFont="1" applyAlignment="1">
      <alignment vertical="center"/>
    </xf>
    <xf numFmtId="9" fontId="70" fillId="0" borderId="0" xfId="57" applyFont="1" applyBorder="1" applyAlignment="1">
      <alignment horizontal="right" vertical="center"/>
    </xf>
    <xf numFmtId="9" fontId="70" fillId="0" borderId="0" xfId="57" applyFont="1" applyAlignment="1">
      <alignment horizontal="right" vertical="center"/>
    </xf>
    <xf numFmtId="164" fontId="71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164" fontId="74" fillId="33" borderId="10" xfId="42" applyNumberFormat="1" applyFont="1" applyFill="1" applyBorder="1" applyAlignment="1">
      <alignment horizontal="center" vertical="center" wrapText="1"/>
    </xf>
    <xf numFmtId="9" fontId="4" fillId="34" borderId="10" xfId="57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vertical="center" wrapText="1"/>
    </xf>
    <xf numFmtId="0" fontId="73" fillId="0" borderId="10" xfId="0" applyFont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left" vertical="center" wrapText="1"/>
    </xf>
    <xf numFmtId="9" fontId="5" fillId="0" borderId="10" xfId="57" applyFont="1" applyBorder="1" applyAlignment="1">
      <alignment horizontal="right" vertical="center" wrapText="1"/>
    </xf>
    <xf numFmtId="0" fontId="75" fillId="0" borderId="11" xfId="0" applyFont="1" applyBorder="1" applyAlignment="1">
      <alignment horizontal="center" vertical="center"/>
    </xf>
    <xf numFmtId="164" fontId="5" fillId="0" borderId="11" xfId="42" applyNumberFormat="1" applyFont="1" applyBorder="1" applyAlignment="1">
      <alignment horizontal="left" vertical="center" wrapText="1"/>
    </xf>
    <xf numFmtId="9" fontId="5" fillId="0" borderId="11" xfId="57" applyFont="1" applyBorder="1" applyAlignment="1">
      <alignment horizontal="right" vertical="center" wrapText="1"/>
    </xf>
    <xf numFmtId="0" fontId="72" fillId="34" borderId="0" xfId="0" applyFont="1" applyFill="1" applyAlignment="1">
      <alignment vertical="center"/>
    </xf>
    <xf numFmtId="0" fontId="76" fillId="34" borderId="12" xfId="0" applyFont="1" applyFill="1" applyBorder="1" applyAlignment="1">
      <alignment horizontal="left" vertical="center" wrapText="1"/>
    </xf>
    <xf numFmtId="0" fontId="77" fillId="34" borderId="12" xfId="0" applyFont="1" applyFill="1" applyBorder="1" applyAlignment="1">
      <alignment horizontal="left" vertical="center" wrapText="1"/>
    </xf>
    <xf numFmtId="0" fontId="77" fillId="34" borderId="0" xfId="0" applyFont="1" applyFill="1" applyBorder="1" applyAlignment="1">
      <alignment wrapText="1"/>
    </xf>
    <xf numFmtId="0" fontId="78" fillId="34" borderId="0" xfId="0" applyFont="1" applyFill="1" applyBorder="1" applyAlignment="1">
      <alignment vertical="top" wrapText="1"/>
    </xf>
    <xf numFmtId="0" fontId="78" fillId="34" borderId="0" xfId="0" applyFont="1" applyFill="1" applyBorder="1" applyAlignment="1">
      <alignment horizontal="right" vertical="top" wrapText="1"/>
    </xf>
    <xf numFmtId="0" fontId="79" fillId="34" borderId="0" xfId="0" applyFont="1" applyFill="1" applyBorder="1" applyAlignment="1">
      <alignment horizontal="left" wrapText="1"/>
    </xf>
    <xf numFmtId="9" fontId="74" fillId="33" borderId="10" xfId="57" applyFont="1" applyFill="1" applyBorder="1" applyAlignment="1">
      <alignment horizontal="center" vertical="center" wrapText="1"/>
    </xf>
    <xf numFmtId="9" fontId="72" fillId="34" borderId="0" xfId="57" applyFont="1" applyFill="1" applyAlignment="1">
      <alignment horizontal="left" vertical="center"/>
    </xf>
    <xf numFmtId="0" fontId="80" fillId="34" borderId="13" xfId="0" applyFont="1" applyFill="1" applyBorder="1" applyAlignment="1">
      <alignment vertical="top" wrapText="1"/>
    </xf>
    <xf numFmtId="164" fontId="81" fillId="34" borderId="13" xfId="0" applyNumberFormat="1" applyFont="1" applyFill="1" applyBorder="1" applyAlignment="1">
      <alignment vertical="center"/>
    </xf>
    <xf numFmtId="0" fontId="82" fillId="33" borderId="13" xfId="0" applyFont="1" applyFill="1" applyBorder="1" applyAlignment="1">
      <alignment wrapText="1"/>
    </xf>
    <xf numFmtId="0" fontId="83" fillId="34" borderId="12" xfId="0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64" fontId="6" fillId="0" borderId="10" xfId="42" applyNumberFormat="1" applyFont="1" applyBorder="1" applyAlignment="1">
      <alignment horizontal="left" vertical="center" wrapText="1"/>
    </xf>
    <xf numFmtId="164" fontId="72" fillId="34" borderId="13" xfId="0" applyNumberFormat="1" applyFont="1" applyFill="1" applyBorder="1" applyAlignment="1">
      <alignment vertical="center"/>
    </xf>
    <xf numFmtId="164" fontId="85" fillId="33" borderId="13" xfId="0" applyNumberFormat="1" applyFont="1" applyFill="1" applyBorder="1" applyAlignment="1">
      <alignment wrapText="1"/>
    </xf>
    <xf numFmtId="164" fontId="12" fillId="0" borderId="10" xfId="42" applyNumberFormat="1" applyFont="1" applyBorder="1" applyAlignment="1">
      <alignment horizontal="left" vertical="center" wrapText="1"/>
    </xf>
    <xf numFmtId="164" fontId="86" fillId="0" borderId="10" xfId="42" applyNumberFormat="1" applyFont="1" applyBorder="1" applyAlignment="1">
      <alignment vertical="center"/>
    </xf>
    <xf numFmtId="164" fontId="86" fillId="0" borderId="14" xfId="42" applyNumberFormat="1" applyFont="1" applyBorder="1" applyAlignment="1">
      <alignment vertical="center"/>
    </xf>
    <xf numFmtId="164" fontId="87" fillId="33" borderId="10" xfId="42" applyNumberFormat="1" applyFont="1" applyFill="1" applyBorder="1" applyAlignment="1">
      <alignment horizontal="left" vertical="center" wrapText="1"/>
    </xf>
    <xf numFmtId="0" fontId="84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164" fontId="5" fillId="34" borderId="0" xfId="42" applyNumberFormat="1" applyFont="1" applyFill="1" applyBorder="1" applyAlignment="1">
      <alignment horizontal="left" vertical="center" wrapText="1"/>
    </xf>
    <xf numFmtId="9" fontId="5" fillId="34" borderId="0" xfId="57" applyFont="1" applyFill="1" applyBorder="1" applyAlignment="1">
      <alignment horizontal="right" vertical="center" wrapText="1"/>
    </xf>
    <xf numFmtId="164" fontId="12" fillId="34" borderId="0" xfId="42" applyNumberFormat="1" applyFont="1" applyFill="1" applyBorder="1" applyAlignment="1">
      <alignment horizontal="left" vertical="center" wrapText="1"/>
    </xf>
    <xf numFmtId="0" fontId="73" fillId="34" borderId="0" xfId="0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vertical="center" wrapText="1"/>
    </xf>
    <xf numFmtId="0" fontId="4" fillId="34" borderId="17" xfId="0" applyNumberFormat="1" applyFont="1" applyFill="1" applyBorder="1" applyAlignment="1">
      <alignment vertical="center" wrapText="1"/>
    </xf>
    <xf numFmtId="0" fontId="88" fillId="0" borderId="1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88" fillId="0" borderId="19" xfId="0" applyFont="1" applyBorder="1" applyAlignment="1">
      <alignment vertical="center"/>
    </xf>
    <xf numFmtId="0" fontId="88" fillId="0" borderId="16" xfId="0" applyFont="1" applyBorder="1" applyAlignment="1">
      <alignment vertical="center"/>
    </xf>
    <xf numFmtId="0" fontId="88" fillId="0" borderId="17" xfId="0" applyFont="1" applyBorder="1" applyAlignment="1">
      <alignment vertical="center"/>
    </xf>
    <xf numFmtId="41" fontId="5" fillId="0" borderId="11" xfId="42" applyNumberFormat="1" applyFont="1" applyBorder="1" applyAlignment="1">
      <alignment horizontal="left" vertical="center" wrapText="1"/>
    </xf>
    <xf numFmtId="0" fontId="89" fillId="0" borderId="0" xfId="0" applyFont="1" applyAlignment="1">
      <alignment vertical="center" wrapText="1"/>
    </xf>
    <xf numFmtId="0" fontId="74" fillId="33" borderId="10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4" fillId="34" borderId="0" xfId="0" applyNumberFormat="1" applyFont="1" applyFill="1" applyBorder="1" applyAlignment="1">
      <alignment vertical="center" wrapText="1"/>
    </xf>
    <xf numFmtId="0" fontId="88" fillId="0" borderId="0" xfId="0" applyFont="1" applyBorder="1" applyAlignment="1">
      <alignment vertical="center"/>
    </xf>
    <xf numFmtId="164" fontId="86" fillId="34" borderId="20" xfId="42" applyNumberFormat="1" applyFont="1" applyFill="1" applyBorder="1" applyAlignment="1">
      <alignment vertical="center"/>
    </xf>
    <xf numFmtId="0" fontId="74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left" vertical="center" wrapText="1"/>
    </xf>
    <xf numFmtId="0" fontId="74" fillId="34" borderId="0" xfId="0" applyNumberFormat="1" applyFont="1" applyFill="1" applyBorder="1" applyAlignment="1">
      <alignment vertical="center" wrapText="1"/>
    </xf>
    <xf numFmtId="0" fontId="90" fillId="35" borderId="10" xfId="0" applyFont="1" applyFill="1" applyBorder="1" applyAlignment="1">
      <alignment horizontal="center" vertical="center"/>
    </xf>
    <xf numFmtId="164" fontId="14" fillId="0" borderId="10" xfId="42" applyNumberFormat="1" applyFont="1" applyBorder="1" applyAlignment="1">
      <alignment horizontal="center" vertical="center" wrapText="1"/>
    </xf>
    <xf numFmtId="164" fontId="91" fillId="0" borderId="10" xfId="0" applyNumberFormat="1" applyFont="1" applyBorder="1" applyAlignment="1">
      <alignment horizontal="center" vertical="center"/>
    </xf>
    <xf numFmtId="164" fontId="91" fillId="0" borderId="17" xfId="0" applyNumberFormat="1" applyFont="1" applyBorder="1" applyAlignment="1">
      <alignment horizontal="right" vertical="center"/>
    </xf>
    <xf numFmtId="9" fontId="92" fillId="0" borderId="0" xfId="57" applyFont="1" applyBorder="1" applyAlignment="1">
      <alignment horizontal="left" vertical="center"/>
    </xf>
    <xf numFmtId="9" fontId="78" fillId="34" borderId="0" xfId="57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right" vertical="center" wrapText="1"/>
    </xf>
    <xf numFmtId="0" fontId="88" fillId="0" borderId="15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93" fillId="33" borderId="15" xfId="0" applyFont="1" applyFill="1" applyBorder="1" applyAlignment="1">
      <alignment horizontal="center" vertical="center"/>
    </xf>
    <xf numFmtId="0" fontId="93" fillId="33" borderId="16" xfId="0" applyFont="1" applyFill="1" applyBorder="1" applyAlignment="1">
      <alignment horizontal="center" vertical="center"/>
    </xf>
    <xf numFmtId="0" fontId="93" fillId="33" borderId="17" xfId="0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left" vertical="center" wrapText="1"/>
    </xf>
    <xf numFmtId="0" fontId="4" fillId="34" borderId="16" xfId="0" applyNumberFormat="1" applyFont="1" applyFill="1" applyBorder="1" applyAlignment="1">
      <alignment horizontal="left" vertical="center" wrapText="1"/>
    </xf>
    <xf numFmtId="0" fontId="76" fillId="34" borderId="0" xfId="0" applyFont="1" applyFill="1" applyBorder="1" applyAlignment="1">
      <alignment horizontal="left" vertical="center" wrapText="1"/>
    </xf>
    <xf numFmtId="0" fontId="94" fillId="34" borderId="0" xfId="0" applyFont="1" applyFill="1" applyBorder="1" applyAlignment="1">
      <alignment horizontal="center" vertical="top" wrapText="1"/>
    </xf>
    <xf numFmtId="0" fontId="74" fillId="33" borderId="15" xfId="0" applyNumberFormat="1" applyFont="1" applyFill="1" applyBorder="1" applyAlignment="1">
      <alignment horizontal="center" vertical="center" wrapText="1"/>
    </xf>
    <xf numFmtId="0" fontId="74" fillId="33" borderId="16" xfId="0" applyNumberFormat="1" applyFont="1" applyFill="1" applyBorder="1" applyAlignment="1">
      <alignment horizontal="center" vertical="center" wrapText="1"/>
    </xf>
    <xf numFmtId="0" fontId="74" fillId="33" borderId="17" xfId="0" applyNumberFormat="1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right" vertical="top" wrapText="1"/>
    </xf>
    <xf numFmtId="0" fontId="4" fillId="34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1019175</xdr:colOff>
      <xdr:row>0</xdr:row>
      <xdr:rowOff>123825</xdr:rowOff>
    </xdr:from>
    <xdr:to>
      <xdr:col>8</xdr:col>
      <xdr:colOff>1409700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4602" r="71138" b="34111"/>
        <a:stretch>
          <a:fillRect/>
        </a:stretch>
      </xdr:blipFill>
      <xdr:spPr>
        <a:xfrm>
          <a:off x="12401550" y="123825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0</xdr:row>
      <xdr:rowOff>104775</xdr:rowOff>
    </xdr:from>
    <xdr:to>
      <xdr:col>8</xdr:col>
      <xdr:colOff>1762125</xdr:colOff>
      <xdr:row>0</xdr:row>
      <xdr:rowOff>390525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77800" y="104775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1</xdr:col>
      <xdr:colOff>876300</xdr:colOff>
      <xdr:row>1</xdr:row>
      <xdr:rowOff>295275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117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60" zoomScaleNormal="75" zoomScalePageLayoutView="0" workbookViewId="0" topLeftCell="A28">
      <selection activeCell="D29" sqref="D29"/>
    </sheetView>
  </sheetViews>
  <sheetFormatPr defaultColWidth="28.00390625" defaultRowHeight="15"/>
  <cols>
    <col min="1" max="1" width="6.00390625" style="1" customWidth="1"/>
    <col min="2" max="2" width="49.140625" style="1" customWidth="1"/>
    <col min="3" max="5" width="15.7109375" style="6" customWidth="1"/>
    <col min="6" max="6" width="11.7109375" style="8" customWidth="1"/>
    <col min="7" max="7" width="29.421875" style="6" customWidth="1"/>
    <col min="8" max="8" width="27.28125" style="1" customWidth="1"/>
    <col min="9" max="9" width="28.00390625" style="1" customWidth="1"/>
    <col min="10" max="10" width="12.421875" style="1" customWidth="1"/>
    <col min="11" max="16384" width="28.00390625" style="1" customWidth="1"/>
  </cols>
  <sheetData>
    <row r="1" spans="1:10" ht="31.5" customHeight="1">
      <c r="A1" s="92" t="s">
        <v>24</v>
      </c>
      <c r="B1" s="92"/>
      <c r="C1" s="92"/>
      <c r="D1" s="92"/>
      <c r="E1" s="28"/>
      <c r="F1" s="28"/>
      <c r="G1" s="28"/>
      <c r="H1" s="24"/>
      <c r="I1" s="24"/>
      <c r="J1" s="10"/>
    </row>
    <row r="2" spans="1:10" ht="49.5" customHeight="1">
      <c r="A2" s="29"/>
      <c r="B2" s="29"/>
      <c r="C2" s="88" t="s">
        <v>22</v>
      </c>
      <c r="D2" s="88"/>
      <c r="E2" s="28"/>
      <c r="F2" s="28"/>
      <c r="G2" s="33" t="s">
        <v>29</v>
      </c>
      <c r="H2" s="41">
        <f>G35</f>
        <v>200000000</v>
      </c>
      <c r="I2" s="24"/>
      <c r="J2" s="10"/>
    </row>
    <row r="3" spans="1:10" ht="47.25" customHeight="1">
      <c r="A3" s="29"/>
      <c r="B3" s="30" t="s">
        <v>24</v>
      </c>
      <c r="C3" s="29"/>
      <c r="D3" s="29"/>
      <c r="E3" s="28"/>
      <c r="F3" s="28"/>
      <c r="G3" s="33" t="s">
        <v>28</v>
      </c>
      <c r="H3" s="34">
        <f>H35</f>
        <v>410030000</v>
      </c>
      <c r="I3" s="32"/>
      <c r="J3" s="10"/>
    </row>
    <row r="4" spans="1:10" ht="34.5" customHeight="1">
      <c r="A4" s="87"/>
      <c r="B4" s="87"/>
      <c r="C4" s="27"/>
      <c r="D4" s="27"/>
      <c r="E4" s="27"/>
      <c r="F4" s="27"/>
      <c r="G4" s="35" t="s">
        <v>26</v>
      </c>
      <c r="H4" s="42">
        <f>H3-H2</f>
        <v>210030000</v>
      </c>
      <c r="I4" s="76">
        <f>(H3-H2)/H3</f>
        <v>0.512230812379582</v>
      </c>
      <c r="J4" s="10"/>
    </row>
    <row r="5" spans="1:10" ht="30.75" customHeight="1">
      <c r="A5" s="25"/>
      <c r="B5" s="36" t="s">
        <v>27</v>
      </c>
      <c r="C5" s="26"/>
      <c r="D5" s="26"/>
      <c r="E5" s="26"/>
      <c r="F5" s="26"/>
      <c r="G5" s="26"/>
      <c r="H5" s="26"/>
      <c r="I5" s="69"/>
      <c r="J5" s="10"/>
    </row>
    <row r="6" spans="1:10" s="2" customFormat="1" ht="26.25" customHeight="1">
      <c r="A6" s="89" t="s">
        <v>0</v>
      </c>
      <c r="B6" s="90"/>
      <c r="C6" s="90"/>
      <c r="D6" s="90"/>
      <c r="E6" s="90"/>
      <c r="F6" s="90"/>
      <c r="G6" s="90"/>
      <c r="H6" s="91"/>
      <c r="I6" s="70"/>
      <c r="J6" s="11"/>
    </row>
    <row r="7" spans="1:10" s="2" customFormat="1" ht="33.75" customHeight="1">
      <c r="A7" s="62" t="s">
        <v>1</v>
      </c>
      <c r="B7" s="12" t="s">
        <v>3</v>
      </c>
      <c r="C7" s="13" t="s">
        <v>31</v>
      </c>
      <c r="D7" s="13" t="s">
        <v>2</v>
      </c>
      <c r="E7" s="13" t="s">
        <v>4</v>
      </c>
      <c r="F7" s="31" t="s">
        <v>5</v>
      </c>
      <c r="G7" s="13" t="s">
        <v>30</v>
      </c>
      <c r="H7" s="37" t="s">
        <v>13</v>
      </c>
      <c r="I7" s="68"/>
      <c r="J7" s="11"/>
    </row>
    <row r="8" spans="1:10" s="2" customFormat="1" ht="26.25" customHeight="1">
      <c r="A8" s="85" t="s">
        <v>23</v>
      </c>
      <c r="B8" s="86"/>
      <c r="C8" s="86"/>
      <c r="D8" s="86"/>
      <c r="E8" s="93"/>
      <c r="F8" s="14"/>
      <c r="G8" s="15"/>
      <c r="H8" s="16"/>
      <c r="I8" s="63"/>
      <c r="J8" s="11"/>
    </row>
    <row r="9" spans="1:10" s="2" customFormat="1" ht="64.5" customHeight="1">
      <c r="A9" s="38">
        <v>1</v>
      </c>
      <c r="B9" s="39" t="s">
        <v>15</v>
      </c>
      <c r="C9" s="19">
        <v>15000000</v>
      </c>
      <c r="D9" s="19">
        <v>1</v>
      </c>
      <c r="E9" s="19" t="s">
        <v>6</v>
      </c>
      <c r="F9" s="20">
        <v>0.1</v>
      </c>
      <c r="G9" s="43">
        <f aca="true" t="shared" si="0" ref="G9:G14">C9*D9*(1-F9)</f>
        <v>13500000</v>
      </c>
      <c r="H9" s="44">
        <f aca="true" t="shared" si="1" ref="H9:H14">C9*D9</f>
        <v>15000000</v>
      </c>
      <c r="I9" s="64"/>
      <c r="J9" s="11"/>
    </row>
    <row r="10" spans="1:11" s="2" customFormat="1" ht="64.5" customHeight="1">
      <c r="A10" s="38">
        <v>2</v>
      </c>
      <c r="B10" s="39" t="s">
        <v>51</v>
      </c>
      <c r="C10" s="19">
        <v>10000000</v>
      </c>
      <c r="D10" s="19">
        <v>1</v>
      </c>
      <c r="E10" s="19" t="s">
        <v>6</v>
      </c>
      <c r="F10" s="20">
        <v>0.1</v>
      </c>
      <c r="G10" s="43">
        <f t="shared" si="0"/>
        <v>9000000</v>
      </c>
      <c r="H10" s="44">
        <f t="shared" si="1"/>
        <v>10000000</v>
      </c>
      <c r="I10" s="64"/>
      <c r="J10" s="11"/>
      <c r="K10" s="9"/>
    </row>
    <row r="11" spans="1:11" s="2" customFormat="1" ht="74.25" customHeight="1">
      <c r="A11" s="38">
        <v>3</v>
      </c>
      <c r="B11" s="39" t="s">
        <v>38</v>
      </c>
      <c r="C11" s="19">
        <v>10000000</v>
      </c>
      <c r="D11" s="19">
        <v>1</v>
      </c>
      <c r="E11" s="19" t="s">
        <v>6</v>
      </c>
      <c r="F11" s="20">
        <v>0.1</v>
      </c>
      <c r="G11" s="43">
        <f t="shared" si="0"/>
        <v>9000000</v>
      </c>
      <c r="H11" s="44">
        <f t="shared" si="1"/>
        <v>10000000</v>
      </c>
      <c r="I11" s="64"/>
      <c r="J11" s="11"/>
      <c r="K11" s="9"/>
    </row>
    <row r="12" spans="1:11" s="2" customFormat="1" ht="66.75" customHeight="1">
      <c r="A12" s="38">
        <v>4</v>
      </c>
      <c r="B12" s="39" t="s">
        <v>16</v>
      </c>
      <c r="C12" s="19">
        <v>30000000</v>
      </c>
      <c r="D12" s="19">
        <v>1</v>
      </c>
      <c r="E12" s="19" t="s">
        <v>6</v>
      </c>
      <c r="F12" s="20">
        <v>0.1</v>
      </c>
      <c r="G12" s="43">
        <f t="shared" si="0"/>
        <v>27000000</v>
      </c>
      <c r="H12" s="44">
        <f t="shared" si="1"/>
        <v>30000000</v>
      </c>
      <c r="I12" s="64"/>
      <c r="J12" s="11"/>
      <c r="K12" s="9"/>
    </row>
    <row r="13" spans="1:11" s="2" customFormat="1" ht="51.75" customHeight="1">
      <c r="A13" s="38">
        <v>5</v>
      </c>
      <c r="B13" s="39" t="s">
        <v>17</v>
      </c>
      <c r="C13" s="19">
        <v>6000000</v>
      </c>
      <c r="D13" s="19">
        <v>1</v>
      </c>
      <c r="E13" s="19" t="s">
        <v>12</v>
      </c>
      <c r="F13" s="20">
        <v>0</v>
      </c>
      <c r="G13" s="43">
        <f t="shared" si="0"/>
        <v>6000000</v>
      </c>
      <c r="H13" s="44">
        <f t="shared" si="1"/>
        <v>6000000</v>
      </c>
      <c r="I13" s="64"/>
      <c r="J13" s="11"/>
      <c r="K13" s="9"/>
    </row>
    <row r="14" spans="1:11" s="2" customFormat="1" ht="62.25" customHeight="1">
      <c r="A14" s="38">
        <v>6</v>
      </c>
      <c r="B14" s="39" t="s">
        <v>40</v>
      </c>
      <c r="C14" s="19">
        <v>10000000</v>
      </c>
      <c r="D14" s="19">
        <v>1</v>
      </c>
      <c r="E14" s="19" t="s">
        <v>12</v>
      </c>
      <c r="F14" s="20">
        <v>0.1</v>
      </c>
      <c r="G14" s="43">
        <f t="shared" si="0"/>
        <v>9000000</v>
      </c>
      <c r="H14" s="44">
        <f t="shared" si="1"/>
        <v>10000000</v>
      </c>
      <c r="I14" s="64"/>
      <c r="J14" s="11"/>
      <c r="K14" s="9"/>
    </row>
    <row r="15" spans="1:10" s="2" customFormat="1" ht="43.5" customHeight="1">
      <c r="A15" s="85" t="s">
        <v>7</v>
      </c>
      <c r="B15" s="86"/>
      <c r="C15" s="53"/>
      <c r="D15" s="53"/>
      <c r="E15" s="53"/>
      <c r="F15" s="53"/>
      <c r="G15" s="53"/>
      <c r="H15" s="54"/>
      <c r="I15" s="65"/>
      <c r="J15" s="11"/>
    </row>
    <row r="16" spans="1:10" s="2" customFormat="1" ht="57" customHeight="1">
      <c r="A16" s="38">
        <v>8</v>
      </c>
      <c r="B16" s="77" t="s">
        <v>41</v>
      </c>
      <c r="C16" s="19">
        <v>45000</v>
      </c>
      <c r="D16" s="19">
        <v>1000</v>
      </c>
      <c r="E16" s="19" t="s">
        <v>37</v>
      </c>
      <c r="F16" s="20">
        <v>0.05</v>
      </c>
      <c r="G16" s="43">
        <f aca="true" t="shared" si="2" ref="G16:G23">C16*D16*(1-F16)</f>
        <v>42750000</v>
      </c>
      <c r="H16" s="44">
        <f>C16*D16</f>
        <v>45000000</v>
      </c>
      <c r="I16" s="64"/>
      <c r="J16" s="11"/>
    </row>
    <row r="17" spans="1:10" s="2" customFormat="1" ht="63" customHeight="1">
      <c r="A17" s="38">
        <v>9</v>
      </c>
      <c r="B17" s="77" t="s">
        <v>42</v>
      </c>
      <c r="C17" s="19">
        <v>3000</v>
      </c>
      <c r="D17" s="19">
        <v>3200</v>
      </c>
      <c r="E17" s="19" t="s">
        <v>43</v>
      </c>
      <c r="F17" s="20">
        <v>0.05</v>
      </c>
      <c r="G17" s="43">
        <f t="shared" si="2"/>
        <v>9120000</v>
      </c>
      <c r="H17" s="44">
        <f aca="true" t="shared" si="3" ref="H17:H23">C17*D17</f>
        <v>9600000</v>
      </c>
      <c r="I17" s="64"/>
      <c r="J17" s="11"/>
    </row>
    <row r="18" spans="1:10" s="2" customFormat="1" ht="78" customHeight="1">
      <c r="A18" s="38">
        <v>10</v>
      </c>
      <c r="B18" s="77" t="s">
        <v>44</v>
      </c>
      <c r="C18" s="19">
        <v>1500</v>
      </c>
      <c r="D18" s="19">
        <v>12000</v>
      </c>
      <c r="E18" s="19" t="s">
        <v>43</v>
      </c>
      <c r="F18" s="20">
        <v>0.1</v>
      </c>
      <c r="G18" s="43">
        <f t="shared" si="2"/>
        <v>16200000</v>
      </c>
      <c r="H18" s="44">
        <f t="shared" si="3"/>
        <v>18000000</v>
      </c>
      <c r="I18" s="64"/>
      <c r="J18" s="11"/>
    </row>
    <row r="19" spans="1:10" s="2" customFormat="1" ht="75.75" customHeight="1">
      <c r="A19" s="38">
        <v>12</v>
      </c>
      <c r="B19" s="39" t="s">
        <v>45</v>
      </c>
      <c r="C19" s="19">
        <v>33000000</v>
      </c>
      <c r="D19" s="19">
        <v>1</v>
      </c>
      <c r="E19" s="19" t="s">
        <v>20</v>
      </c>
      <c r="F19" s="20">
        <v>1</v>
      </c>
      <c r="G19" s="43">
        <f t="shared" si="2"/>
        <v>0</v>
      </c>
      <c r="H19" s="44">
        <f t="shared" si="3"/>
        <v>33000000</v>
      </c>
      <c r="I19" s="64"/>
      <c r="J19" s="11"/>
    </row>
    <row r="20" spans="1:10" s="2" customFormat="1" ht="75.75" customHeight="1">
      <c r="A20" s="38">
        <v>13</v>
      </c>
      <c r="B20" s="39" t="s">
        <v>46</v>
      </c>
      <c r="C20" s="19">
        <v>20000000</v>
      </c>
      <c r="D20" s="19">
        <v>1</v>
      </c>
      <c r="E20" s="19" t="s">
        <v>20</v>
      </c>
      <c r="F20" s="20">
        <v>1</v>
      </c>
      <c r="G20" s="43">
        <f t="shared" si="2"/>
        <v>0</v>
      </c>
      <c r="H20" s="44">
        <f t="shared" si="3"/>
        <v>20000000</v>
      </c>
      <c r="I20" s="64"/>
      <c r="J20" s="11"/>
    </row>
    <row r="21" spans="1:10" s="2" customFormat="1" ht="75.75" customHeight="1">
      <c r="A21" s="38">
        <v>14</v>
      </c>
      <c r="B21" s="39" t="s">
        <v>47</v>
      </c>
      <c r="C21" s="19">
        <v>20000000</v>
      </c>
      <c r="D21" s="19">
        <v>1</v>
      </c>
      <c r="E21" s="19" t="s">
        <v>20</v>
      </c>
      <c r="F21" s="20">
        <v>1</v>
      </c>
      <c r="G21" s="43">
        <f t="shared" si="2"/>
        <v>0</v>
      </c>
      <c r="H21" s="44">
        <f t="shared" si="3"/>
        <v>20000000</v>
      </c>
      <c r="I21" s="64"/>
      <c r="J21" s="11"/>
    </row>
    <row r="22" spans="1:10" s="2" customFormat="1" ht="94.5" customHeight="1">
      <c r="A22" s="38">
        <v>15</v>
      </c>
      <c r="B22" s="39" t="s">
        <v>48</v>
      </c>
      <c r="C22" s="19">
        <v>65000</v>
      </c>
      <c r="D22" s="78">
        <v>1000</v>
      </c>
      <c r="E22" s="19" t="s">
        <v>37</v>
      </c>
      <c r="F22" s="20">
        <v>1</v>
      </c>
      <c r="G22" s="43">
        <f t="shared" si="2"/>
        <v>0</v>
      </c>
      <c r="H22" s="44">
        <f t="shared" si="3"/>
        <v>65000000</v>
      </c>
      <c r="I22" s="64"/>
      <c r="J22" s="61"/>
    </row>
    <row r="23" spans="1:10" s="2" customFormat="1" ht="94.5" customHeight="1">
      <c r="A23" s="47"/>
      <c r="B23" s="39" t="s">
        <v>49</v>
      </c>
      <c r="C23" s="19">
        <v>20000000</v>
      </c>
      <c r="D23" s="19">
        <v>1</v>
      </c>
      <c r="E23" s="19" t="s">
        <v>20</v>
      </c>
      <c r="F23" s="20">
        <v>1</v>
      </c>
      <c r="G23" s="43">
        <f t="shared" si="2"/>
        <v>0</v>
      </c>
      <c r="H23" s="44">
        <f t="shared" si="3"/>
        <v>20000000</v>
      </c>
      <c r="I23" s="64"/>
      <c r="J23" s="61"/>
    </row>
    <row r="24" spans="1:10" s="2" customFormat="1" ht="68.25" customHeight="1">
      <c r="A24" s="85" t="s">
        <v>35</v>
      </c>
      <c r="B24" s="86"/>
      <c r="C24" s="49"/>
      <c r="D24" s="49"/>
      <c r="E24" s="49"/>
      <c r="F24" s="50"/>
      <c r="G24" s="51"/>
      <c r="H24" s="67"/>
      <c r="I24" s="52"/>
      <c r="J24" s="11"/>
    </row>
    <row r="25" spans="1:10" s="2" customFormat="1" ht="76.5" customHeight="1">
      <c r="A25" s="47">
        <v>16</v>
      </c>
      <c r="B25" s="48" t="s">
        <v>36</v>
      </c>
      <c r="C25" s="19">
        <v>4000000</v>
      </c>
      <c r="D25" s="19">
        <v>3</v>
      </c>
      <c r="E25" s="19" t="s">
        <v>19</v>
      </c>
      <c r="F25" s="20">
        <v>1</v>
      </c>
      <c r="G25" s="43">
        <f>D25*C25*(1-F25)</f>
        <v>0</v>
      </c>
      <c r="H25" s="44">
        <f>D25*C25</f>
        <v>12000000</v>
      </c>
      <c r="I25" s="64"/>
      <c r="J25" s="11"/>
    </row>
    <row r="26" spans="1:10" s="2" customFormat="1" ht="78" customHeight="1">
      <c r="A26" s="47">
        <v>17</v>
      </c>
      <c r="B26" s="48" t="s">
        <v>50</v>
      </c>
      <c r="C26" s="19">
        <v>3000000</v>
      </c>
      <c r="D26" s="19">
        <v>1</v>
      </c>
      <c r="E26" s="19" t="s">
        <v>19</v>
      </c>
      <c r="F26" s="20">
        <v>1</v>
      </c>
      <c r="G26" s="43">
        <f>D26*C26*(1-F26)</f>
        <v>0</v>
      </c>
      <c r="H26" s="44">
        <f>D26*C26</f>
        <v>3000000</v>
      </c>
      <c r="I26" s="64"/>
      <c r="J26" s="11"/>
    </row>
    <row r="27" spans="1:10" s="2" customFormat="1" ht="51" customHeight="1">
      <c r="A27" s="85" t="s">
        <v>34</v>
      </c>
      <c r="B27" s="86"/>
      <c r="C27" s="53"/>
      <c r="D27" s="53"/>
      <c r="E27" s="53"/>
      <c r="F27" s="53"/>
      <c r="G27" s="53"/>
      <c r="H27" s="54"/>
      <c r="I27" s="65"/>
      <c r="J27" s="11"/>
    </row>
    <row r="28" spans="1:10" s="2" customFormat="1" ht="28.5" customHeight="1">
      <c r="A28" s="17">
        <v>18</v>
      </c>
      <c r="B28" s="18" t="s">
        <v>52</v>
      </c>
      <c r="C28" s="19">
        <v>3000000</v>
      </c>
      <c r="D28" s="19">
        <v>6</v>
      </c>
      <c r="E28" s="19" t="s">
        <v>54</v>
      </c>
      <c r="F28" s="20">
        <v>0</v>
      </c>
      <c r="G28" s="43">
        <f aca="true" t="shared" si="4" ref="G28:G34">C28*D28*(1-F28)</f>
        <v>18000000</v>
      </c>
      <c r="H28" s="44">
        <f>C28*D28</f>
        <v>18000000</v>
      </c>
      <c r="I28" s="64"/>
      <c r="J28" s="11"/>
    </row>
    <row r="29" spans="1:10" s="2" customFormat="1" ht="28.5" customHeight="1">
      <c r="A29" s="17">
        <v>19</v>
      </c>
      <c r="B29" s="18" t="s">
        <v>53</v>
      </c>
      <c r="C29" s="19">
        <v>12000000</v>
      </c>
      <c r="D29" s="19">
        <v>1</v>
      </c>
      <c r="E29" s="19" t="s">
        <v>18</v>
      </c>
      <c r="F29" s="20">
        <v>0</v>
      </c>
      <c r="G29" s="43">
        <f>C29*D29*(1-F29)</f>
        <v>12000000</v>
      </c>
      <c r="H29" s="44">
        <f>C29*D29</f>
        <v>12000000</v>
      </c>
      <c r="I29" s="64"/>
      <c r="J29" s="11"/>
    </row>
    <row r="30" spans="1:10" s="2" customFormat="1" ht="28.5" customHeight="1">
      <c r="A30" s="17">
        <v>20</v>
      </c>
      <c r="B30" s="18" t="s">
        <v>9</v>
      </c>
      <c r="C30" s="19">
        <v>10000000</v>
      </c>
      <c r="D30" s="19">
        <v>1</v>
      </c>
      <c r="E30" s="19" t="s">
        <v>18</v>
      </c>
      <c r="F30" s="20">
        <v>1</v>
      </c>
      <c r="G30" s="43">
        <f t="shared" si="4"/>
        <v>0</v>
      </c>
      <c r="H30" s="44">
        <f>C30*D30</f>
        <v>10000000</v>
      </c>
      <c r="I30" s="64"/>
      <c r="J30" s="11"/>
    </row>
    <row r="31" spans="1:10" s="2" customFormat="1" ht="32.25" customHeight="1">
      <c r="A31" s="17">
        <v>21</v>
      </c>
      <c r="B31" s="56" t="s">
        <v>39</v>
      </c>
      <c r="C31" s="19">
        <v>15000000</v>
      </c>
      <c r="D31" s="19">
        <v>1</v>
      </c>
      <c r="E31" s="19" t="s">
        <v>8</v>
      </c>
      <c r="F31" s="20">
        <v>1</v>
      </c>
      <c r="G31" s="43">
        <f t="shared" si="4"/>
        <v>0</v>
      </c>
      <c r="H31" s="44">
        <f>C31*D31</f>
        <v>15000000</v>
      </c>
      <c r="I31" s="64"/>
      <c r="J31" s="11"/>
    </row>
    <row r="32" spans="1:10" s="2" customFormat="1" ht="32.25" customHeight="1">
      <c r="A32" s="55" t="s">
        <v>33</v>
      </c>
      <c r="B32" s="57"/>
      <c r="C32" s="58"/>
      <c r="D32" s="58"/>
      <c r="E32" s="58"/>
      <c r="F32" s="58"/>
      <c r="G32" s="43">
        <f t="shared" si="4"/>
        <v>0</v>
      </c>
      <c r="H32" s="59"/>
      <c r="I32" s="66"/>
      <c r="J32" s="11"/>
    </row>
    <row r="33" spans="1:10" s="2" customFormat="1" ht="32.25" customHeight="1">
      <c r="A33" s="2">
        <v>22</v>
      </c>
      <c r="B33" s="18" t="s">
        <v>14</v>
      </c>
      <c r="C33" s="60">
        <f>SUM(G9:G26)*10%</f>
        <v>14157000</v>
      </c>
      <c r="D33" s="22">
        <v>1</v>
      </c>
      <c r="E33" s="22" t="s">
        <v>8</v>
      </c>
      <c r="F33" s="23">
        <v>0</v>
      </c>
      <c r="G33" s="43">
        <f t="shared" si="4"/>
        <v>14157000</v>
      </c>
      <c r="H33" s="45">
        <f>C33*D33</f>
        <v>14157000</v>
      </c>
      <c r="I33" s="63"/>
      <c r="J33" s="11"/>
    </row>
    <row r="34" spans="1:10" s="2" customFormat="1" ht="32.25" customHeight="1">
      <c r="A34" s="21">
        <v>23</v>
      </c>
      <c r="B34" s="18" t="s">
        <v>21</v>
      </c>
      <c r="C34" s="19">
        <v>14273000</v>
      </c>
      <c r="D34" s="19">
        <v>1</v>
      </c>
      <c r="E34" s="19" t="s">
        <v>8</v>
      </c>
      <c r="F34" s="20">
        <v>0</v>
      </c>
      <c r="G34" s="43">
        <f t="shared" si="4"/>
        <v>14273000</v>
      </c>
      <c r="H34" s="44">
        <f>C34*D34</f>
        <v>14273000</v>
      </c>
      <c r="I34" s="71" t="s">
        <v>25</v>
      </c>
      <c r="J34" s="11"/>
    </row>
    <row r="35" spans="1:10" s="2" customFormat="1" ht="32.25" customHeight="1">
      <c r="A35" s="79" t="s">
        <v>10</v>
      </c>
      <c r="B35" s="80"/>
      <c r="C35" s="80"/>
      <c r="D35" s="80"/>
      <c r="E35" s="80"/>
      <c r="F35" s="81"/>
      <c r="G35" s="72">
        <f>SUM(G9:G34)</f>
        <v>200000000</v>
      </c>
      <c r="H35" s="73">
        <f>SUM(H9:H34)</f>
        <v>410030000</v>
      </c>
      <c r="I35" s="74">
        <f>H35-G35</f>
        <v>210030000</v>
      </c>
      <c r="J35" s="75">
        <f>I35/H35</f>
        <v>0.512230812379582</v>
      </c>
    </row>
    <row r="36" spans="1:10" s="2" customFormat="1" ht="26.25" customHeight="1">
      <c r="A36" s="79" t="s">
        <v>11</v>
      </c>
      <c r="B36" s="80"/>
      <c r="C36" s="80"/>
      <c r="D36" s="80"/>
      <c r="E36" s="80"/>
      <c r="F36" s="81"/>
      <c r="G36" s="40">
        <f>0.1*G35</f>
        <v>20000000</v>
      </c>
      <c r="H36" s="11"/>
      <c r="I36" s="11"/>
      <c r="J36" s="11"/>
    </row>
    <row r="37" spans="1:10" s="2" customFormat="1" ht="26.25" customHeight="1">
      <c r="A37" s="82" t="s">
        <v>32</v>
      </c>
      <c r="B37" s="83"/>
      <c r="C37" s="83"/>
      <c r="D37" s="83"/>
      <c r="E37" s="83"/>
      <c r="F37" s="84"/>
      <c r="G37" s="46">
        <f>G35+G36</f>
        <v>220000000</v>
      </c>
      <c r="H37" s="11"/>
      <c r="I37" s="11"/>
      <c r="J37" s="11"/>
    </row>
    <row r="38" spans="1:7" ht="33" customHeight="1">
      <c r="A38" s="3"/>
      <c r="B38" s="4"/>
      <c r="C38" s="5"/>
      <c r="D38" s="5"/>
      <c r="E38" s="5"/>
      <c r="F38" s="7"/>
      <c r="G38" s="5"/>
    </row>
    <row r="39" spans="1:7" ht="42" customHeight="1">
      <c r="A39" s="3"/>
      <c r="B39" s="4"/>
      <c r="C39" s="5"/>
      <c r="D39" s="5"/>
      <c r="E39" s="5"/>
      <c r="F39" s="7"/>
      <c r="G39" s="5"/>
    </row>
    <row r="40" ht="39.75" customHeight="1"/>
    <row r="41" ht="36" customHeight="1"/>
    <row r="42" ht="53.25" customHeight="1"/>
    <row r="43" ht="50.25" customHeight="1"/>
  </sheetData>
  <sheetProtection/>
  <mergeCells count="11">
    <mergeCell ref="A1:D1"/>
    <mergeCell ref="A24:B24"/>
    <mergeCell ref="A15:B15"/>
    <mergeCell ref="A8:E8"/>
    <mergeCell ref="A35:F35"/>
    <mergeCell ref="A36:F36"/>
    <mergeCell ref="A37:F37"/>
    <mergeCell ref="A27:B27"/>
    <mergeCell ref="A4:B4"/>
    <mergeCell ref="C2:D2"/>
    <mergeCell ref="A6:H6"/>
  </mergeCells>
  <printOptions horizontalCentered="1" verticalCentered="1"/>
  <pageMargins left="0" right="0.25" top="0.25" bottom="0" header="0.3" footer="0.55"/>
  <pageSetup fitToHeight="0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Ngà Phan</dc:creator>
  <cp:keywords>JAM-budget</cp:keywords>
  <dc:description/>
  <cp:lastModifiedBy>NB0063</cp:lastModifiedBy>
  <cp:lastPrinted>2015-08-21T05:33:58Z</cp:lastPrinted>
  <dcterms:created xsi:type="dcterms:W3CDTF">2015-04-18T07:14:42Z</dcterms:created>
  <dcterms:modified xsi:type="dcterms:W3CDTF">2015-09-19T05:15:09Z</dcterms:modified>
  <cp:category/>
  <cp:version/>
  <cp:contentType/>
  <cp:contentStatus/>
</cp:coreProperties>
</file>